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240" windowWidth="14940" windowHeight="8385" activeTab="1"/>
  </bookViews>
  <sheets>
    <sheet name="EvoDoc" sheetId="1" r:id="rId1"/>
    <sheet name="Einfeld-Treppenlauf" sheetId="2" r:id="rId2"/>
  </sheets>
  <definedNames>
    <definedName name="_xlnm.Print_Area" localSheetId="1">'Einfeld-Treppenlauf'!$A$1:$N$40</definedName>
  </definedNames>
  <calcPr fullCalcOnLoad="1"/>
</workbook>
</file>

<file path=xl/comments2.xml><?xml version="1.0" encoding="utf-8"?>
<comments xmlns="http://schemas.openxmlformats.org/spreadsheetml/2006/main">
  <authors>
    <author>mschaefer</author>
  </authors>
  <commentList>
    <comment ref="I26" authorId="0">
      <text>
        <r>
          <rPr>
            <sz val="10"/>
            <rFont val="Tahoma"/>
            <family val="2"/>
          </rPr>
          <t xml:space="preserve">"Treppen und Treppenpodeste der Kategorien A und B1 sind mit 3,0 kN/m² zu rechnen (Kategorie T1), 
</t>
        </r>
        <r>
          <rPr>
            <b/>
            <sz val="10"/>
            <rFont val="Tahoma"/>
            <family val="2"/>
          </rPr>
          <t>auch wenn sie Teil der Rettungswege sind</t>
        </r>
        <r>
          <rPr>
            <sz val="10"/>
            <rFont val="Tahoma"/>
            <family val="2"/>
          </rPr>
          <t>."
[Auslegungstabelle zu DIN 1055-3 des NA-Bau, 
Stand 15.09.2008]</t>
        </r>
      </text>
    </comment>
    <comment ref="I7" authorId="0">
      <text>
        <r>
          <rPr>
            <b/>
            <sz val="8"/>
            <rFont val="Tahoma"/>
            <family val="0"/>
          </rPr>
          <t>Bei Brandschutz-Anforderung F90 gilt:
u&gt;=35mm!</t>
        </r>
      </text>
    </comment>
  </commentList>
</comments>
</file>

<file path=xl/sharedStrings.xml><?xml version="1.0" encoding="utf-8"?>
<sst xmlns="http://schemas.openxmlformats.org/spreadsheetml/2006/main" count="73" uniqueCount="56">
  <si>
    <t>2do:</t>
  </si>
  <si>
    <t>System+Belastung:</t>
  </si>
  <si>
    <t>aus EL Platte</t>
  </si>
  <si>
    <t>aus Stufen</t>
  </si>
  <si>
    <t>aus Putz+Belag</t>
  </si>
  <si>
    <t>cm</t>
  </si>
  <si>
    <t>=</t>
  </si>
  <si>
    <t>g =</t>
  </si>
  <si>
    <t>kN/m²</t>
  </si>
  <si>
    <t>aus Verkehrslast</t>
  </si>
  <si>
    <t>p =</t>
  </si>
  <si>
    <t>Schnittgrößen+Bemessung:</t>
  </si>
  <si>
    <t>kN/m</t>
  </si>
  <si>
    <t>kNm/m</t>
  </si>
  <si>
    <r>
      <t>k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</si>
  <si>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t>cm²/m</t>
  </si>
  <si>
    <r>
      <t>a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=</t>
    </r>
  </si>
  <si>
    <t>m</t>
  </si>
  <si>
    <t>Pos.</t>
  </si>
  <si>
    <r>
      <t>--&gt; k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&lt;=</t>
    </r>
  </si>
  <si>
    <t>g · l / 2</t>
  </si>
  <si>
    <t>p · l / 2</t>
  </si>
  <si>
    <t>(1,35 · g + 1,5 · p) · l / 2</t>
  </si>
  <si>
    <t>(1,35 · g + 1,5 · p) · l² / 8</t>
  </si>
  <si>
    <r>
      <t>k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· M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/ d</t>
    </r>
  </si>
  <si>
    <r>
      <t>A</t>
    </r>
    <r>
      <rPr>
        <vertAlign val="subscript"/>
        <sz val="10"/>
        <rFont val="Arial"/>
        <family val="2"/>
      </rPr>
      <t xml:space="preserve"> g,k</t>
    </r>
    <r>
      <rPr>
        <sz val="10"/>
        <rFont val="Arial"/>
        <family val="0"/>
      </rPr>
      <t xml:space="preserve"> = </t>
    </r>
  </si>
  <si>
    <r>
      <t>A</t>
    </r>
    <r>
      <rPr>
        <vertAlign val="subscript"/>
        <sz val="10"/>
        <rFont val="Arial"/>
        <family val="2"/>
      </rPr>
      <t xml:space="preserve"> p,k</t>
    </r>
    <r>
      <rPr>
        <sz val="10"/>
        <rFont val="Arial"/>
        <family val="0"/>
      </rPr>
      <t xml:space="preserve"> =</t>
    </r>
  </si>
  <si>
    <r>
      <t>A</t>
    </r>
    <r>
      <rPr>
        <vertAlign val="subscript"/>
        <sz val="10"/>
        <rFont val="Arial"/>
        <family val="2"/>
      </rPr>
      <t xml:space="preserve"> q,k</t>
    </r>
    <r>
      <rPr>
        <sz val="10"/>
        <rFont val="Arial"/>
        <family val="0"/>
      </rPr>
      <t xml:space="preserve"> =</t>
    </r>
  </si>
  <si>
    <r>
      <t>A</t>
    </r>
    <r>
      <rPr>
        <vertAlign val="subscript"/>
        <sz val="10"/>
        <rFont val="Arial"/>
        <family val="2"/>
      </rPr>
      <t xml:space="preserve"> g,k</t>
    </r>
    <r>
      <rPr>
        <sz val="10"/>
        <rFont val="Arial"/>
        <family val="0"/>
      </rPr>
      <t xml:space="preserve"> + A</t>
    </r>
    <r>
      <rPr>
        <vertAlign val="subscript"/>
        <sz val="10"/>
        <rFont val="Arial"/>
        <family val="2"/>
      </rPr>
      <t xml:space="preserve"> p,k</t>
    </r>
  </si>
  <si>
    <t>Version 1 [06.06.2007].</t>
  </si>
  <si>
    <t>-voreingestellte Verkehrslast auf 3,0 kN/m² gesetzt</t>
  </si>
  <si>
    <t>-Layoutänderungen</t>
  </si>
  <si>
    <t>Neu in Version 2 [12.07.2010]:</t>
  </si>
  <si>
    <t>Neu in Version 3 [30.11.2010]:</t>
  </si>
  <si>
    <t>-Fehler bei Ermittlung von Vd berichtigt</t>
  </si>
  <si>
    <t>Neu in Version 4 [28.06.2011]:</t>
  </si>
  <si>
    <t>-Kommentar zu Verkehrslasten bei Fluchtwegen Kat. A+B1 eingefügt</t>
  </si>
  <si>
    <t>Treppenlauf</t>
  </si>
  <si>
    <t>Steigung =</t>
  </si>
  <si>
    <t>Auftritt =</t>
  </si>
  <si>
    <t>°</t>
  </si>
  <si>
    <r>
      <t>a</t>
    </r>
    <r>
      <rPr>
        <sz val="10"/>
        <rFont val="Arial"/>
        <family val="0"/>
      </rPr>
      <t xml:space="preserve"> =</t>
    </r>
  </si>
  <si>
    <t>Neu in Version 5 [30.08.2013]:</t>
  </si>
  <si>
    <t>-Lastermittlung aus Schräge und Stufen nun aus Auftritt/Steigung</t>
  </si>
  <si>
    <r>
      <t>v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</si>
  <si>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r>
      <t>m</t>
    </r>
    <r>
      <rPr>
        <vertAlign val="subscript"/>
        <sz val="10"/>
        <rFont val="Arial"/>
        <family val="2"/>
      </rPr>
      <t>d</t>
    </r>
    <r>
      <rPr>
        <sz val="10"/>
        <rFont val="Arial"/>
        <family val="0"/>
      </rPr>
      <t xml:space="preserve"> =</t>
    </r>
  </si>
  <si>
    <t>-vED, mED mit Kleinbuchstaben</t>
  </si>
  <si>
    <t>Fehlermeldungen:</t>
  </si>
  <si>
    <t>-Fehlermeldung zu Schlankheit hinzugefügt</t>
  </si>
  <si>
    <r>
      <t>Schlankheit (l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0"/>
      </rPr>
      <t>/ 35)</t>
    </r>
  </si>
  <si>
    <t>www.xlstatik.de / "Einfeld-Treppenlauf" / Version 6 [23.12.2015]</t>
  </si>
  <si>
    <t>Neu in Version 6 [23.12.2015]:</t>
  </si>
  <si>
    <t>l =</t>
  </si>
  <si>
    <t>h =</t>
  </si>
  <si>
    <t>d' =</t>
  </si>
  <si>
    <t xml:space="preserve"> d =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</si>
</sst>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#,##0.000"/>
    <numFmt numFmtId="174" formatCode="#,##0.0"/>
    <numFmt numFmtId="175" formatCode="0.0000"/>
    <numFmt numFmtId="176" formatCode="0.000"/>
    <numFmt numFmtId="177" formatCode="0.0000000"/>
    <numFmt numFmtId="178" formatCode="0.000000"/>
    <numFmt numFmtId="179" formatCode="0.00000"/>
    <numFmt numFmtId="180" formatCode="0.000000000"/>
    <numFmt numFmtId="181" formatCode="0.00000000"/>
    <numFmt numFmtId="182" formatCode="#,##0.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_-* #,##0.00\ [$€-1]_-;\-* #,##0.00\ [$€-1]_-;_-* &quot;-&quot;??\ [$€-1]_-"/>
    <numFmt numFmtId="187" formatCode="#,##0.0000"/>
    <numFmt numFmtId="188" formatCode="m\N/m\²"/>
    <numFmt numFmtId="189" formatCode="&quot;MN/m²&quot;"/>
    <numFmt numFmtId="190" formatCode="#.##\ &quot;MN/m²&quot;"/>
    <numFmt numFmtId="191" formatCode="#.###\ &quot;MN/m²&quot;"/>
    <numFmt numFmtId="192" formatCode="#.#0\ &quot;MN/m²&quot;"/>
    <numFmt numFmtId="193" formatCode="\+#0;\-#0"/>
    <numFmt numFmtId="194" formatCode="\+#0;0;\-#0"/>
    <numFmt numFmtId="195" formatCode="\+0;;\-#"/>
    <numFmt numFmtId="196" formatCode="\+0;\-0"/>
    <numFmt numFmtId="197" formatCode="\+#;\-#"/>
    <numFmt numFmtId="198" formatCode="\+#.##;\-#.##"/>
    <numFmt numFmtId="199" formatCode="\+0.00;\-0.00"/>
    <numFmt numFmtId="200" formatCode="\+0.0;\-0.0"/>
    <numFmt numFmtId="201" formatCode="#,##0.000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vertAlign val="subscript"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Symbol"/>
      <family val="1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quotePrefix="1">
      <alignment/>
    </xf>
    <xf numFmtId="172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2" fontId="0" fillId="0" borderId="2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0" fontId="8" fillId="0" borderId="0" xfId="0" applyFont="1" applyFill="1" applyAlignment="1">
      <alignment horizontal="right" vertical="center"/>
    </xf>
    <xf numFmtId="1" fontId="0" fillId="0" borderId="0" xfId="0" applyNumberFormat="1" applyFill="1" applyAlignment="1">
      <alignment vertical="center"/>
    </xf>
    <xf numFmtId="172" fontId="0" fillId="0" borderId="0" xfId="0" applyNumberFormat="1" applyFill="1" applyAlignment="1">
      <alignment vertical="center"/>
    </xf>
    <xf numFmtId="0" fontId="0" fillId="0" borderId="3" xfId="0" applyFill="1" applyBorder="1" applyAlignment="1">
      <alignment horizontal="right" vertical="center"/>
    </xf>
    <xf numFmtId="172" fontId="0" fillId="0" borderId="2" xfId="0" applyNumberForma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vertical="center"/>
    </xf>
    <xf numFmtId="172" fontId="0" fillId="0" borderId="3" xfId="0" applyNumberForma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17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 quotePrefix="1">
      <alignment horizontal="right" vertical="center"/>
    </xf>
    <xf numFmtId="2" fontId="0" fillId="0" borderId="0" xfId="0" applyNumberFormat="1" applyFill="1" applyAlignment="1">
      <alignment vertic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10</xdr:row>
      <xdr:rowOff>19050</xdr:rowOff>
    </xdr:from>
    <xdr:to>
      <xdr:col>11</xdr:col>
      <xdr:colOff>304800</xdr:colOff>
      <xdr:row>20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24050"/>
          <a:ext cx="434340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4"/>
  <sheetViews>
    <sheetView workbookViewId="0" topLeftCell="A1">
      <selection activeCell="A3" sqref="A3"/>
    </sheetView>
  </sheetViews>
  <sheetFormatPr defaultColWidth="11.421875" defaultRowHeight="12.75"/>
  <cols>
    <col min="1" max="16384" width="5.7109375" style="0" customWidth="1"/>
  </cols>
  <sheetData>
    <row r="1" ht="12.75">
      <c r="A1" s="1" t="s">
        <v>0</v>
      </c>
    </row>
    <row r="3" ht="12.75">
      <c r="A3" s="2"/>
    </row>
    <row r="4" ht="12.75">
      <c r="A4" s="2"/>
    </row>
    <row r="6" ht="12.75">
      <c r="A6" s="1" t="s">
        <v>51</v>
      </c>
    </row>
    <row r="7" ht="12.75">
      <c r="A7" s="2" t="s">
        <v>46</v>
      </c>
    </row>
    <row r="8" ht="12.75">
      <c r="A8" s="2" t="s">
        <v>31</v>
      </c>
    </row>
    <row r="9" ht="12.75">
      <c r="A9" s="2" t="s">
        <v>48</v>
      </c>
    </row>
    <row r="11" ht="12.75">
      <c r="A11" s="1" t="s">
        <v>42</v>
      </c>
    </row>
    <row r="12" ht="12.75">
      <c r="A12" s="2" t="s">
        <v>43</v>
      </c>
    </row>
    <row r="14" ht="12.75">
      <c r="A14" s="1" t="s">
        <v>35</v>
      </c>
    </row>
    <row r="15" ht="12.75">
      <c r="A15" s="2" t="s">
        <v>36</v>
      </c>
    </row>
    <row r="17" ht="12.75">
      <c r="A17" s="1" t="s">
        <v>33</v>
      </c>
    </row>
    <row r="18" ht="12.75">
      <c r="A18" s="2" t="s">
        <v>34</v>
      </c>
    </row>
    <row r="20" ht="12.75">
      <c r="A20" s="1" t="s">
        <v>32</v>
      </c>
    </row>
    <row r="21" ht="12.75">
      <c r="A21" s="2" t="s">
        <v>30</v>
      </c>
    </row>
    <row r="22" ht="12.75">
      <c r="A22" s="2" t="s">
        <v>31</v>
      </c>
    </row>
    <row r="24" ht="12.75">
      <c r="A24" s="1" t="s">
        <v>29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1"/>
  <dimension ref="A1:N42"/>
  <sheetViews>
    <sheetView tabSelected="1" workbookViewId="0" topLeftCell="A1">
      <selection activeCell="B1" sqref="B1"/>
    </sheetView>
  </sheetViews>
  <sheetFormatPr defaultColWidth="11.421875" defaultRowHeight="15" customHeight="1"/>
  <cols>
    <col min="1" max="16" width="5.7109375" style="9" customWidth="1"/>
    <col min="17" max="17" width="25.28125" style="9" customWidth="1"/>
    <col min="18" max="16384" width="5.7109375" style="9" customWidth="1"/>
  </cols>
  <sheetData>
    <row r="1" spans="1:14" s="4" customFormat="1" ht="15" customHeight="1" thickBot="1">
      <c r="A1" s="5" t="s">
        <v>18</v>
      </c>
      <c r="B1" s="5"/>
      <c r="C1" s="5" t="s">
        <v>37</v>
      </c>
      <c r="D1" s="5"/>
      <c r="E1" s="5"/>
      <c r="F1" s="6"/>
      <c r="G1" s="6"/>
      <c r="H1" s="6"/>
      <c r="I1" s="6"/>
      <c r="J1" s="6"/>
      <c r="K1" s="6"/>
      <c r="L1" s="6"/>
      <c r="M1" s="6"/>
      <c r="N1" s="6"/>
    </row>
    <row r="2" s="4" customFormat="1" ht="15" customHeight="1" thickTop="1"/>
    <row r="3" s="4" customFormat="1" ht="15" customHeight="1">
      <c r="A3" s="7" t="s">
        <v>50</v>
      </c>
    </row>
    <row r="4" s="4" customFormat="1" ht="15" customHeight="1"/>
    <row r="5" s="4" customFormat="1" ht="15" customHeight="1">
      <c r="A5" s="8" t="s">
        <v>1</v>
      </c>
    </row>
    <row r="6" s="4" customFormat="1" ht="15" customHeight="1"/>
    <row r="7" spans="2:13" ht="15" customHeight="1">
      <c r="B7" s="10" t="s">
        <v>52</v>
      </c>
      <c r="C7" s="11">
        <v>4</v>
      </c>
      <c r="D7" s="9" t="s">
        <v>17</v>
      </c>
      <c r="E7" s="10" t="s">
        <v>53</v>
      </c>
      <c r="F7" s="12">
        <v>18</v>
      </c>
      <c r="G7" s="9" t="s">
        <v>5</v>
      </c>
      <c r="H7" s="10" t="s">
        <v>54</v>
      </c>
      <c r="I7" s="12">
        <v>4</v>
      </c>
      <c r="J7" s="10" t="s">
        <v>5</v>
      </c>
      <c r="K7" s="10" t="s">
        <v>55</v>
      </c>
      <c r="L7" s="9">
        <f>F7-I7</f>
        <v>14</v>
      </c>
      <c r="M7" s="9" t="s">
        <v>5</v>
      </c>
    </row>
    <row r="9" spans="4:13" ht="15" customHeight="1">
      <c r="D9" s="10" t="s">
        <v>38</v>
      </c>
      <c r="E9" s="12">
        <v>18</v>
      </c>
      <c r="F9" s="9" t="s">
        <v>5</v>
      </c>
      <c r="H9" s="10" t="s">
        <v>39</v>
      </c>
      <c r="I9" s="12">
        <v>30</v>
      </c>
      <c r="J9" s="9" t="s">
        <v>5</v>
      </c>
      <c r="K9" s="13" t="s">
        <v>41</v>
      </c>
      <c r="L9" s="14">
        <f>DEGREES(ATAN(E9/I9))</f>
        <v>30.96375653207352</v>
      </c>
      <c r="M9" s="9" t="s">
        <v>40</v>
      </c>
    </row>
    <row r="21" spans="2:9" ht="15" customHeight="1">
      <c r="B21" s="9" t="s">
        <v>2</v>
      </c>
      <c r="E21" s="9" t="str">
        <f>"("&amp;TEXT(F7/100,"0,##")&amp;" · 25 / cos "&amp;TEXT(L9,"0")&amp;"°)"</f>
        <v>(0,18 · 25 / cos 31°)</v>
      </c>
      <c r="H21" s="10" t="s">
        <v>6</v>
      </c>
      <c r="I21" s="15">
        <f>F7/100*25/COS(RADIANS(L9))</f>
        <v>5.24785670536077</v>
      </c>
    </row>
    <row r="22" spans="2:9" ht="15" customHeight="1">
      <c r="B22" s="9" t="s">
        <v>3</v>
      </c>
      <c r="E22" s="4" t="str">
        <f>"("&amp;E9/100&amp;" · 23 / 2)"</f>
        <v>(0,18 · 23 / 2)</v>
      </c>
      <c r="F22" s="4"/>
      <c r="G22" s="4"/>
      <c r="H22" s="10" t="s">
        <v>6</v>
      </c>
      <c r="I22" s="3">
        <f>E9/100*23/2</f>
        <v>2.07</v>
      </c>
    </row>
    <row r="23" spans="2:10" ht="15" customHeight="1">
      <c r="B23" s="9" t="s">
        <v>4</v>
      </c>
      <c r="H23" s="16" t="s">
        <v>6</v>
      </c>
      <c r="I23" s="17">
        <v>1.5</v>
      </c>
      <c r="J23" s="18"/>
    </row>
    <row r="24" spans="8:10" ht="15" customHeight="1">
      <c r="H24" s="10" t="s">
        <v>7</v>
      </c>
      <c r="I24" s="15">
        <f>SUM(I21:I23)</f>
        <v>8.81785670536077</v>
      </c>
      <c r="J24" s="9" t="s">
        <v>8</v>
      </c>
    </row>
    <row r="25" ht="15" customHeight="1">
      <c r="H25" s="10"/>
    </row>
    <row r="26" spans="2:10" ht="15" customHeight="1">
      <c r="B26" s="9" t="s">
        <v>9</v>
      </c>
      <c r="H26" s="10" t="s">
        <v>10</v>
      </c>
      <c r="I26" s="12">
        <v>5</v>
      </c>
      <c r="J26" s="9" t="s">
        <v>8</v>
      </c>
    </row>
    <row r="29" ht="15" customHeight="1">
      <c r="A29" s="8" t="s">
        <v>11</v>
      </c>
    </row>
    <row r="31" spans="2:10" ht="15" customHeight="1">
      <c r="B31" s="9" t="s">
        <v>25</v>
      </c>
      <c r="C31" s="9" t="s">
        <v>20</v>
      </c>
      <c r="H31" s="10" t="s">
        <v>6</v>
      </c>
      <c r="I31" s="15">
        <f>I24*C7/2</f>
        <v>17.63571341072154</v>
      </c>
      <c r="J31" s="9" t="s">
        <v>12</v>
      </c>
    </row>
    <row r="32" spans="2:10" ht="15" customHeight="1">
      <c r="B32" s="9" t="s">
        <v>26</v>
      </c>
      <c r="C32" s="9" t="s">
        <v>21</v>
      </c>
      <c r="H32" s="16" t="s">
        <v>6</v>
      </c>
      <c r="I32" s="19">
        <f>I26*C7/2</f>
        <v>10</v>
      </c>
      <c r="J32" s="18" t="s">
        <v>12</v>
      </c>
    </row>
    <row r="33" spans="2:10" ht="15" customHeight="1">
      <c r="B33" s="20" t="s">
        <v>27</v>
      </c>
      <c r="C33" s="9" t="s">
        <v>28</v>
      </c>
      <c r="H33" s="10" t="s">
        <v>6</v>
      </c>
      <c r="I33" s="21">
        <f>SUM(I31:I32)</f>
        <v>27.63571341072154</v>
      </c>
      <c r="J33" s="22" t="s">
        <v>12</v>
      </c>
    </row>
    <row r="35" spans="2:10" ht="15" customHeight="1">
      <c r="B35" s="9" t="s">
        <v>44</v>
      </c>
      <c r="C35" s="9" t="s">
        <v>22</v>
      </c>
      <c r="H35" s="10" t="s">
        <v>6</v>
      </c>
      <c r="I35" s="15">
        <f>(1.35*I24+1.5*I26)*C7/2</f>
        <v>38.80821310447408</v>
      </c>
      <c r="J35" s="9" t="s">
        <v>12</v>
      </c>
    </row>
    <row r="36" spans="2:10" ht="15" customHeight="1">
      <c r="B36" s="9" t="s">
        <v>45</v>
      </c>
      <c r="C36" s="9" t="s">
        <v>23</v>
      </c>
      <c r="H36" s="10" t="s">
        <v>6</v>
      </c>
      <c r="I36" s="15">
        <f>(1.35*I24+1.5*I26)*C7*C7/8</f>
        <v>38.80821310447408</v>
      </c>
      <c r="J36" s="9" t="s">
        <v>13</v>
      </c>
    </row>
    <row r="37" spans="2:6" ht="15" customHeight="1">
      <c r="B37" s="9" t="s">
        <v>14</v>
      </c>
      <c r="C37" s="23">
        <f>L7/SQRT(I36)</f>
        <v>2.2473267045682848</v>
      </c>
      <c r="E37" s="24" t="s">
        <v>19</v>
      </c>
      <c r="F37" s="12">
        <v>2.6</v>
      </c>
    </row>
    <row r="38" spans="2:10" ht="15" customHeight="1">
      <c r="B38" s="9" t="s">
        <v>16</v>
      </c>
      <c r="C38" s="9" t="s">
        <v>24</v>
      </c>
      <c r="H38" s="10" t="s">
        <v>6</v>
      </c>
      <c r="I38" s="25">
        <f>F37*I36/L7</f>
        <v>7.207239576545186</v>
      </c>
      <c r="J38" s="9" t="s">
        <v>15</v>
      </c>
    </row>
    <row r="41" ht="15" customHeight="1">
      <c r="A41" s="7" t="s">
        <v>47</v>
      </c>
    </row>
    <row r="42" spans="2:5" ht="15" customHeight="1">
      <c r="B42" s="8" t="str">
        <f>IF(L7&lt;C7/COS(L9/180*PI())*100/35,"ACHTUNG!","OK")</f>
        <v>OK</v>
      </c>
      <c r="E42" s="9" t="s">
        <v>49</v>
      </c>
    </row>
  </sheetData>
  <sheetProtection sheet="1" objects="1" scenarios="1"/>
  <printOptions/>
  <pageMargins left="1.1811023622047245" right="0.7874015748031497" top="1.5748031496062993" bottom="0.7874015748031497" header="0.5118110236220472" footer="0.5118110236220472"/>
  <pageSetup horizontalDpi="1200" verticalDpi="12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Reuter und Münch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 Schäfer</dc:creator>
  <cp:keywords/>
  <dc:description/>
  <cp:lastModifiedBy>mschaefer</cp:lastModifiedBy>
  <cp:lastPrinted>2015-12-23T10:00:35Z</cp:lastPrinted>
  <dcterms:created xsi:type="dcterms:W3CDTF">2003-04-11T10:49:12Z</dcterms:created>
  <dcterms:modified xsi:type="dcterms:W3CDTF">2015-12-23T10:02:08Z</dcterms:modified>
  <cp:category/>
  <cp:version/>
  <cp:contentType/>
  <cp:contentStatus/>
</cp:coreProperties>
</file>